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<sst xmlns="http://schemas.openxmlformats.org/spreadsheetml/2006/main" count="52" uniqueCount="46">
  <si>
    <t>Company Name</t>
  </si>
  <si>
    <t>Sales</t>
  </si>
  <si>
    <t>Company Slogan</t>
  </si>
  <si>
    <t>Region</t>
  </si>
  <si>
    <t>GA</t>
  </si>
  <si>
    <t>Sales Team Performance</t>
  </si>
  <si>
    <t>Top individual:</t>
  </si>
  <si>
    <t>Laura Clark</t>
  </si>
  <si>
    <t>Sales Goal:</t>
  </si>
  <si>
    <t>Achieve a 20% increase in quarterly sales revenue by implementing targeted marketing campaigns and enhancing customer engagement.</t>
  </si>
  <si>
    <t>Date Range:</t>
  </si>
  <si>
    <t>Sales Metrics</t>
  </si>
  <si>
    <t>Total sales revenue</t>
  </si>
  <si>
    <t>Total units sold</t>
  </si>
  <si>
    <t>Total gross profit</t>
  </si>
  <si>
    <t>Sales growth rate</t>
  </si>
  <si>
    <t>Customer acquisition cost</t>
  </si>
  <si>
    <t>Customer retention rate</t>
  </si>
  <si>
    <t>Conversion rate</t>
  </si>
  <si>
    <t>Average transaction value</t>
  </si>
  <si>
    <t>Purchase Id</t>
  </si>
  <si>
    <t>Customer</t>
  </si>
  <si>
    <t>Description</t>
  </si>
  <si>
    <t>Unit of Measure</t>
  </si>
  <si>
    <t>Quantity</t>
  </si>
  <si>
    <t>Price</t>
  </si>
  <si>
    <t>Taxes</t>
  </si>
  <si>
    <t>Shipping</t>
  </si>
  <si>
    <t>Sale Price</t>
  </si>
  <si>
    <t>Gross Profit</t>
  </si>
  <si>
    <t>Discount</t>
  </si>
  <si>
    <t>Line Total</t>
  </si>
  <si>
    <t>Doll Manufactory</t>
  </si>
  <si>
    <t>Doll for entertainment purposes, a container is containing a thousand of them</t>
  </si>
  <si>
    <t>Container</t>
  </si>
  <si>
    <t>Rubber Company</t>
  </si>
  <si>
    <t>Plastic mixed rubber, a container is containing a thousand of them</t>
  </si>
  <si>
    <t>Wood Company</t>
  </si>
  <si>
    <t>Wooden plank for flooring purposes, a container is containing a thousand of them</t>
  </si>
  <si>
    <t>Raw wood use for creational purposes, a container is containing a thousand of them</t>
  </si>
  <si>
    <t>Key Performance Indicators</t>
  </si>
  <si>
    <t>Sales Trends</t>
  </si>
  <si>
    <t xml:space="preserve">Customer Analysis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</si>
  <si>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Customer Name</t>
  </si>
  <si>
    <t>Total Spent</t>
  </si>
  <si>
    <t>Graph and Chart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</si>
</sst>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m, yyyy"/>
    <numFmt numFmtId="165" formatCode="&quot;$&quot;#,##0.00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7"/>
      <color rgb="FFFFFFFF"/>
      <name val="Arial"/>
      <family val="2"/>
    </font>
    <font>
      <sz val="17"/>
      <color rgb="FFFFFFFF"/>
      <name val="Arial"/>
      <family val="2"/>
    </font>
    <font>
      <sz val="10"/>
      <color rgb="FFFFFFFF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  <scheme val="minor"/>
    </font>
    <font>
      <b/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155CC"/>
        <bgColor indexed="64"/>
      </patternFill>
    </fill>
    <fill>
      <patternFill patternType="solid">
        <fgColor rgb="FF6D9EEB"/>
        <bgColor indexed="64"/>
      </patternFill>
    </fill>
  </fills>
  <borders count="13">
    <border>
      <left/>
      <right/>
      <top/>
      <bottom/>
      <diagonal/>
    </border>
    <border>
      <left style="thin">
        <color rgb="FF073763"/>
      </left>
      <right/>
      <top style="thin">
        <color rgb="FF073763"/>
      </top>
      <bottom/>
    </border>
    <border>
      <left/>
      <right/>
      <top style="thin">
        <color rgb="FF073763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73763"/>
      </left>
      <right style="thin">
        <color rgb="FF073763"/>
      </right>
      <top style="thin">
        <color rgb="FF073763"/>
      </top>
      <bottom style="thin">
        <color rgb="FF073763"/>
      </bottom>
    </border>
    <border>
      <left style="thin">
        <color rgb="FF073763"/>
      </left>
      <right style="thin">
        <color rgb="FF073763"/>
      </right>
      <top style="thin">
        <color rgb="FF073763"/>
      </top>
      <bottom style="medium">
        <color rgb="FF073763"/>
      </bottom>
    </border>
    <border>
      <left style="thin">
        <color rgb="FF073763"/>
      </left>
      <right style="thin">
        <color rgb="FF073763"/>
      </right>
      <top style="thin">
        <color rgb="FF073763"/>
      </top>
      <bottom style="medium">
        <color rgb="FF000000"/>
      </bottom>
    </border>
    <border>
      <left/>
      <right/>
      <top/>
      <bottom style="thin">
        <color rgb="FF000000"/>
      </bottom>
    </border>
    <border>
      <left style="thin">
        <color rgb="FF073763"/>
      </left>
      <right style="thin">
        <color rgb="FF073763"/>
      </right>
      <top/>
      <bottom style="thin">
        <color rgb="FF073763"/>
      </bottom>
    </border>
    <border>
      <left/>
      <right style="medium">
        <color rgb="FF666666"/>
      </right>
      <top/>
      <bottom style="medium">
        <color rgb="FF666666"/>
      </bottom>
    </border>
    <border>
      <left style="medium">
        <color rgb="FF666666"/>
      </left>
      <right style="medium">
        <color rgb="FF666666"/>
      </right>
      <top/>
      <bottom style="medium">
        <color rgb="FF666666"/>
      </bottom>
    </border>
    <border>
      <left style="medium">
        <color rgb="FF666666"/>
      </left>
      <right/>
      <top/>
      <bottom style="medium">
        <color rgb="FF666666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3">
    <xf numFmtId="0" fontId="0" fillId="0" borderId="0" xfId="0" applyFont="1" applyAlignment="1">
      <alignment/>
    </xf>
    <xf numFmtId="0" fontId="2" fillId="2" borderId="0" xfId="0" applyFont="1" applyFill="1" applyAlignment="1">
      <alignment horizontal="left" vertical="center"/>
    </xf>
    <xf numFmtId="0" fontId="3" fillId="2" borderId="0" xfId="0" applyFont="1"/>
    <xf numFmtId="0" fontId="3" fillId="2" borderId="0" xfId="0" applyFont="1" applyAlignment="1">
      <alignment horizontal="right" vertical="top"/>
    </xf>
    <xf numFmtId="0" fontId="4" fillId="3" borderId="0" xfId="0" applyFont="1" applyFill="1"/>
    <xf numFmtId="0" fontId="1" fillId="3" borderId="0" xfId="0" applyFont="1"/>
    <xf numFmtId="0" fontId="5" fillId="0" borderId="0" xfId="0" applyFont="1" applyAlignment="1">
      <alignment/>
    </xf>
    <xf numFmtId="0" fontId="1" fillId="0" borderId="0" xfId="0" applyFont="1" applyAlignment="1">
      <alignment/>
    </xf>
    <xf numFmtId="0" fontId="6" fillId="0" borderId="0" xfId="0" applyFont="1" applyAlignment="1">
      <alignment/>
    </xf>
    <xf numFmtId="164" fontId="6" fillId="0" borderId="0" xfId="0" applyNumberFormat="1" applyFont="1" applyAlignment="1">
      <alignment/>
    </xf>
    <xf numFmtId="0" fontId="7" fillId="3" borderId="1" xfId="0" applyFont="1" applyBorder="1" applyAlignment="1">
      <alignment horizontal="center"/>
    </xf>
    <xf numFmtId="0" fontId="0" fillId="0" borderId="2" xfId="0" applyFont="1" applyBorder="1"/>
    <xf numFmtId="0" fontId="1" fillId="0" borderId="3" xfId="0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left" vertical="center" wrapText="1"/>
    </xf>
    <xf numFmtId="10" fontId="1" fillId="0" borderId="3" xfId="0" applyNumberFormat="1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left" vertical="center"/>
    </xf>
    <xf numFmtId="10" fontId="6" fillId="0" borderId="3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10" fontId="6" fillId="0" borderId="3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65" fontId="1" fillId="0" borderId="4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3" borderId="5" xfId="0" applyFont="1" applyBorder="1" applyAlignment="1">
      <alignment horizontal="center" vertical="center"/>
    </xf>
    <xf numFmtId="0" fontId="7" fillId="3" borderId="5" xfId="0" applyFont="1" applyBorder="1" applyAlignment="1">
      <alignment horizontal="center" vertical="center" wrapText="1"/>
    </xf>
    <xf numFmtId="0" fontId="7" fillId="3" borderId="5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5" xfId="0" applyFont="1" applyBorder="1" applyAlignment="1">
      <alignment horizontal="left"/>
    </xf>
    <xf numFmtId="165" fontId="1" fillId="0" borderId="5" xfId="0" applyNumberFormat="1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165" fontId="1" fillId="0" borderId="5" xfId="0" applyNumberFormat="1" applyFont="1" applyBorder="1" applyAlignment="1">
      <alignment horizontal="left"/>
    </xf>
    <xf numFmtId="165" fontId="1" fillId="0" borderId="5" xfId="0" applyNumberFormat="1" applyFont="1" applyBorder="1" applyAlignment="1">
      <alignment horizontal="left"/>
    </xf>
    <xf numFmtId="165" fontId="1" fillId="0" borderId="5" xfId="0" applyNumberFormat="1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165" fontId="1" fillId="0" borderId="7" xfId="0" applyNumberFormat="1" applyFont="1" applyBorder="1" applyAlignment="1">
      <alignment horizontal="left"/>
    </xf>
    <xf numFmtId="0" fontId="6" fillId="0" borderId="8" xfId="0" applyFont="1" applyBorder="1" applyAlignment="1">
      <alignment/>
    </xf>
    <xf numFmtId="0" fontId="6" fillId="0" borderId="8" xfId="0" applyFont="1" applyBorder="1"/>
    <xf numFmtId="165" fontId="6" fillId="0" borderId="8" xfId="0" applyNumberFormat="1" applyFont="1" applyBorder="1" applyAlignment="1">
      <alignment/>
    </xf>
    <xf numFmtId="165" fontId="1" fillId="0" borderId="8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65" fontId="1" fillId="0" borderId="9" xfId="0" applyNumberFormat="1" applyFont="1" applyBorder="1" applyAlignment="1">
      <alignment horizontal="left"/>
    </xf>
    <xf numFmtId="0" fontId="4" fillId="3" borderId="0" xfId="0" applyFont="1" applyAlignment="1">
      <alignment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165" fontId="6" fillId="0" borderId="0" xfId="0" applyNumberFormat="1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714375</xdr:colOff>
      <xdr:row>29</xdr:row>
      <xdr:rowOff>9525</xdr:rowOff>
    </xdr:from>
    <xdr:ext cx="5715000" cy="3533775"/>
    <xdr:pic>
      <xdr:nvPicPr>
        <xdr:cNvPr id="1679789106" name="Chart1" title="Chart">
          <a:extLst>
            <a:ext uri="{FF2B5EF4-FFF2-40B4-BE49-F238E27FC236}">
              <a16:creationId xmlns:a16="http://schemas.microsoft.com/office/drawing/2014/main" id="{c2519681-8dd2-49a5-8295-66091b5a852b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14375" y="7315200"/>
          <a:ext cx="5715000" cy="353377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G28"/>
  <sheetViews>
    <sheetView workbookViewId="0" topLeftCell="A1"/>
  </sheetViews>
  <sheetFormatPr defaultColWidth="12.634285714285713" defaultRowHeight="15" customHeight="1"/>
  <cols>
    <col min="1" max="1" width="34.285714285714285" customWidth="1"/>
    <col min="2" max="2" width="16.857142857142858" customWidth="1"/>
    <col min="3" max="4" width="17.571428571428573" customWidth="1"/>
    <col min="5" max="5" width="16.571428571428573" customWidth="1"/>
    <col min="6" max="6" width="12.571428571428571" customWidth="1"/>
    <col min="7" max="7" width="15.142857142857142" customWidth="1"/>
    <col min="8" max="8" width="12.571428571428571" customWidth="1"/>
    <col min="9" max="9" width="16.571428571428573" customWidth="1"/>
    <col min="10" max="10" width="12.571428571428571" customWidth="1"/>
    <col min="11" max="11" width="18.142857142857142" customWidth="1"/>
    <col min="12" max="13" width="12.571428571428571" customWidth="1"/>
  </cols>
  <sheetData>
    <row r="1" spans="1:13" ht="42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1</v>
      </c>
    </row>
    <row r="2" spans="1:13" ht="15.75" customHeight="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2" ht="15.75" customHeight="1">
      <c r="A3" s="6" t="s">
        <v>3</v>
      </c>
      <c r="B3" s="7" t="s">
        <v>4</v>
      </c>
    </row>
    <row r="4" spans="1:5" ht="15.75" customHeight="1">
      <c r="A4" s="6" t="s">
        <v>5</v>
      </c>
      <c r="B4" s="7" t="s">
        <v>6</v>
      </c>
      <c r="C4" s="8" t="s">
        <v>7</v>
      </c>
      <c r="D4" s="8" t="s">
        <v>8</v>
      </c>
      <c r="E4" s="8" t="s">
        <v>9</v>
      </c>
    </row>
    <row r="5" spans="1:2" ht="15.75" customHeight="1">
      <c r="A5" s="8" t="s">
        <v>10</v>
      </c>
      <c r="B5" s="9">
        <v>45200</v>
      </c>
    </row>
    <row r="6" spans="1:12" ht="15.75" customHeight="1">
      <c r="A6" s="10" t="s">
        <v>11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33" ht="15.75" customHeight="1">
      <c r="A7" s="12" t="s">
        <v>12</v>
      </c>
      <c r="B7" s="13">
        <f>SUM(M11:M17)</f>
        <v>447160</v>
      </c>
      <c r="C7" s="12" t="s">
        <v>13</v>
      </c>
      <c r="D7" s="14">
        <f>SUM(F11:F14)</f>
        <v>30</v>
      </c>
      <c r="E7" s="12" t="s">
        <v>14</v>
      </c>
      <c r="F7" s="15">
        <f>SUM(K11:K17)</f>
        <v>7820</v>
      </c>
      <c r="G7" s="12" t="s">
        <v>15</v>
      </c>
      <c r="H7" s="16">
        <f>(B7-M18)/B7</f>
        <v>0.10546560520000001</v>
      </c>
      <c r="I7" s="12" t="s">
        <v>16</v>
      </c>
      <c r="J7" s="17">
        <f>SUM(C11:C14)</f>
        <v>37.50</v>
      </c>
      <c r="K7" s="12" t="s">
        <v>17</v>
      </c>
      <c r="L7" s="18">
        <f>IFERROR(__xludf.DUMMYFUNCTION("(COUNTA(B11:B14)-COUNTUNIQUE(B11:B17))/COUNTA(B11:B17)"),0.25)</f>
        <v>0.25</v>
      </c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15.75" customHeight="1">
      <c r="A8" s="20" t="s">
        <v>18</v>
      </c>
      <c r="B8" s="21">
        <f>IFERROR(__xludf.DUMMYFUNCTION("COUNTUNIQUE(B11:B17)/COUNTA(B11:B17)"),0.75)</f>
        <v>0.75</v>
      </c>
      <c r="C8" s="22" t="s">
        <v>16</v>
      </c>
      <c r="D8" s="23">
        <f>SUM(C11:C17)</f>
        <v>37.50</v>
      </c>
      <c r="E8" s="12" t="s">
        <v>19</v>
      </c>
      <c r="F8" s="12"/>
      <c r="G8" s="12"/>
      <c r="H8" s="12"/>
      <c r="I8" s="12"/>
      <c r="J8" s="12"/>
      <c r="K8" s="12"/>
      <c r="L8" s="12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</row>
    <row r="9" ht="15.75" customHeight="1"/>
    <row r="10" spans="1:33" ht="41.25" customHeight="1">
      <c r="A10" s="25" t="s">
        <v>20</v>
      </c>
      <c r="B10" s="25" t="s">
        <v>21</v>
      </c>
      <c r="C10" s="26" t="s">
        <v>16</v>
      </c>
      <c r="D10" s="27" t="s">
        <v>22</v>
      </c>
      <c r="E10" s="25" t="s">
        <v>23</v>
      </c>
      <c r="F10" s="27" t="s">
        <v>24</v>
      </c>
      <c r="G10" s="25" t="s">
        <v>25</v>
      </c>
      <c r="H10" s="25" t="s">
        <v>26</v>
      </c>
      <c r="I10" s="25" t="s">
        <v>27</v>
      </c>
      <c r="J10" s="25" t="s">
        <v>28</v>
      </c>
      <c r="K10" s="25" t="s">
        <v>29</v>
      </c>
      <c r="L10" s="27" t="s">
        <v>30</v>
      </c>
      <c r="M10" s="27" t="s">
        <v>31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13" ht="15.75" customHeight="1">
      <c r="A11" s="29">
        <v>1</v>
      </c>
      <c r="B11" s="29" t="s">
        <v>32</v>
      </c>
      <c r="C11" s="30">
        <v>10</v>
      </c>
      <c r="D11" s="31" t="s">
        <v>33</v>
      </c>
      <c r="E11" s="29" t="s">
        <v>34</v>
      </c>
      <c r="F11" s="29">
        <v>10</v>
      </c>
      <c r="G11" s="32">
        <v>10000</v>
      </c>
      <c r="H11" s="33">
        <f t="shared" si="0" ref="H11:H14">G11*12%</f>
        <v>1200</v>
      </c>
      <c r="I11" s="32">
        <v>1000</v>
      </c>
      <c r="J11" s="33">
        <f t="shared" si="1" ref="J11:J14">G11+(G11*17%)+I11+H11</f>
        <v>13900</v>
      </c>
      <c r="K11" s="33">
        <f t="shared" si="2" ref="K11:K14">J11-(G11+H11+I11)</f>
        <v>1700</v>
      </c>
      <c r="L11" s="32">
        <v>0</v>
      </c>
      <c r="M11" s="34">
        <f t="shared" si="3" ref="M11:M17">(F11*J11)-L11</f>
        <v>139000</v>
      </c>
    </row>
    <row r="12" spans="1:13" ht="15.75" customHeight="1">
      <c r="A12" s="29">
        <v>2</v>
      </c>
      <c r="B12" s="29" t="s">
        <v>35</v>
      </c>
      <c r="C12" s="30">
        <v>20</v>
      </c>
      <c r="D12" s="31" t="s">
        <v>36</v>
      </c>
      <c r="E12" s="29" t="s">
        <v>34</v>
      </c>
      <c r="F12" s="29">
        <v>8</v>
      </c>
      <c r="G12" s="32">
        <v>9000</v>
      </c>
      <c r="H12" s="33">
        <f t="shared" si="0"/>
        <v>1080</v>
      </c>
      <c r="I12" s="32">
        <v>300</v>
      </c>
      <c r="J12" s="33">
        <f t="shared" si="1"/>
        <v>11910</v>
      </c>
      <c r="K12" s="33">
        <f t="shared" si="2"/>
        <v>1530</v>
      </c>
      <c r="L12" s="32">
        <v>0</v>
      </c>
      <c r="M12" s="34">
        <f t="shared" si="3"/>
        <v>95280</v>
      </c>
    </row>
    <row r="13" spans="1:13" ht="15.75" customHeight="1">
      <c r="A13" s="29">
        <v>3</v>
      </c>
      <c r="B13" s="29" t="s">
        <v>37</v>
      </c>
      <c r="C13" s="30">
        <v>5</v>
      </c>
      <c r="D13" s="31" t="s">
        <v>38</v>
      </c>
      <c r="E13" s="29" t="s">
        <v>34</v>
      </c>
      <c r="F13" s="29">
        <v>6</v>
      </c>
      <c r="G13" s="32">
        <v>15000</v>
      </c>
      <c r="H13" s="33">
        <f t="shared" si="0"/>
        <v>1800</v>
      </c>
      <c r="I13" s="32">
        <v>400</v>
      </c>
      <c r="J13" s="33">
        <f t="shared" si="1"/>
        <v>19750</v>
      </c>
      <c r="K13" s="33">
        <f t="shared" si="2"/>
        <v>2550</v>
      </c>
      <c r="L13" s="32">
        <v>0</v>
      </c>
      <c r="M13" s="34">
        <f t="shared" si="3"/>
        <v>118500</v>
      </c>
    </row>
    <row r="14" spans="1:13" ht="15.75" customHeight="1">
      <c r="A14" s="29">
        <v>4</v>
      </c>
      <c r="B14" s="29" t="s">
        <v>37</v>
      </c>
      <c r="C14" s="30">
        <v>2.50</v>
      </c>
      <c r="D14" s="31" t="s">
        <v>39</v>
      </c>
      <c r="E14" s="29" t="s">
        <v>34</v>
      </c>
      <c r="F14" s="29">
        <v>6</v>
      </c>
      <c r="G14" s="32">
        <v>12000</v>
      </c>
      <c r="H14" s="33">
        <f t="shared" si="0"/>
        <v>1440</v>
      </c>
      <c r="I14" s="32">
        <v>250</v>
      </c>
      <c r="J14" s="33">
        <f t="shared" si="1"/>
        <v>15730</v>
      </c>
      <c r="K14" s="33">
        <f t="shared" si="2"/>
        <v>2040</v>
      </c>
      <c r="L14" s="32">
        <v>0</v>
      </c>
      <c r="M14" s="34">
        <f t="shared" si="3"/>
        <v>94380</v>
      </c>
    </row>
    <row r="15" spans="1:13" ht="15.75" customHeight="1">
      <c r="A15" s="35"/>
      <c r="B15" s="29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4">
        <f t="shared" si="3"/>
        <v>0</v>
      </c>
    </row>
    <row r="16" spans="1:13" ht="15.75" customHeight="1">
      <c r="A16" s="35"/>
      <c r="B16" s="29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4">
        <f t="shared" si="3"/>
        <v>0</v>
      </c>
    </row>
    <row r="17" spans="1:13" ht="15.75" customHeight="1" thickBot="1">
      <c r="A17" s="36"/>
      <c r="B17" s="37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8">
        <f t="shared" si="3"/>
        <v>0</v>
      </c>
    </row>
    <row r="18" spans="1:13" ht="15.75" customHeight="1">
      <c r="A18" s="39" t="s">
        <v>40</v>
      </c>
      <c r="B18" s="40"/>
      <c r="C18" s="40"/>
      <c r="D18" s="40"/>
      <c r="E18" s="40"/>
      <c r="F18" s="39">
        <v>25</v>
      </c>
      <c r="G18" s="40"/>
      <c r="H18" s="40"/>
      <c r="I18" s="40"/>
      <c r="J18" s="41"/>
      <c r="K18" s="42"/>
      <c r="L18" s="43"/>
      <c r="M18" s="44">
        <v>400000</v>
      </c>
    </row>
    <row r="19" ht="15.75" customHeight="1"/>
    <row r="20" spans="1:13" ht="15.75" customHeight="1">
      <c r="A20" s="45" t="s">
        <v>41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ht="53.25" customHeight="1"/>
    <row r="22" spans="1:13" ht="16.5" customHeight="1">
      <c r="A22" s="45" t="s">
        <v>42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33" ht="18" customHeight="1" thickBot="1">
      <c r="A23" s="46" t="s">
        <v>43</v>
      </c>
      <c r="B23" s="47" t="s">
        <v>44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</row>
    <row r="24" spans="1:2" ht="18" customHeight="1">
      <c r="A24" s="51" t="str">
        <f>IFERROR(__xludf.DUMMYFUNCTION("UNIQUE(B11:B17)"),"Doll Manufactory")</f>
        <v>Doll Manufactory</v>
      </c>
      <c r="B24" s="52">
        <f t="shared" si="4" ref="B24:B26">SUM(_xlfn.XLOOKUP(A24,$B$11:$B$17,$M$11:$M$17))</f>
        <v>139000</v>
      </c>
    </row>
    <row r="25" spans="1:2" ht="18" customHeight="1">
      <c r="A25" s="51" t="str">
        <f>IFERROR(__xludf.DUMMYFUNCTION("""COMPUTED_VALUE"""),"Rubber Company")</f>
        <v>Rubber Company</v>
      </c>
      <c r="B25" s="52">
        <f t="shared" si="4"/>
        <v>95280</v>
      </c>
    </row>
    <row r="26" spans="1:2" ht="18" customHeight="1">
      <c r="A26" s="51" t="str">
        <f>IFERROR(__xludf.DUMMYFUNCTION("""COMPUTED_VALUE"""),"Wood Company")</f>
        <v>Wood Company</v>
      </c>
      <c r="B26" s="52">
        <f t="shared" si="4"/>
        <v>118500</v>
      </c>
    </row>
    <row r="27" spans="1:1" ht="34.5" customHeight="1">
      <c r="A27" s="51"/>
    </row>
    <row r="28" spans="1:1" ht="15.75" customHeight="1">
      <c r="A28" s="45" t="s">
        <v>45</v>
      </c>
    </row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3">
    <mergeCell ref="A6:L6"/>
    <mergeCell ref="A21:M21"/>
    <mergeCell ref="A28:M28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